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4220" windowHeight="8835"/>
  </bookViews>
  <sheets>
    <sheet name="Problem 12" sheetId="2" r:id="rId1"/>
    <sheet name="Problem 13" sheetId="3" r:id="rId2"/>
  </sheets>
  <calcPr calcId="144525"/>
</workbook>
</file>

<file path=xl/calcChain.xml><?xml version="1.0" encoding="utf-8"?>
<calcChain xmlns="http://schemas.openxmlformats.org/spreadsheetml/2006/main">
  <c r="L8" i="2" l="1"/>
  <c r="G8" i="2"/>
  <c r="H8" i="2" s="1"/>
  <c r="E8" i="2"/>
  <c r="E6" i="3"/>
  <c r="G6" i="3"/>
  <c r="H6" i="3" s="1"/>
  <c r="L6" i="3"/>
  <c r="E7" i="3"/>
  <c r="G7" i="3"/>
  <c r="H7" i="3" s="1"/>
  <c r="L7" i="3"/>
  <c r="E8" i="3"/>
  <c r="G8" i="3"/>
  <c r="H8" i="3" s="1"/>
  <c r="L8" i="3"/>
  <c r="E9" i="3"/>
  <c r="G9" i="3"/>
  <c r="H9" i="3" s="1"/>
  <c r="L9" i="3"/>
  <c r="E7" i="2"/>
  <c r="G7" i="2" s="1"/>
  <c r="H7" i="2" s="1"/>
  <c r="L7" i="2"/>
  <c r="L6" i="2"/>
  <c r="L9" i="2"/>
  <c r="E6" i="2"/>
  <c r="G6" i="2" s="1"/>
  <c r="H6" i="2" s="1"/>
  <c r="E9" i="2"/>
  <c r="G9" i="2"/>
  <c r="H9" i="2" s="1"/>
  <c r="K8" i="2" l="1"/>
  <c r="J8" i="2"/>
  <c r="K9" i="2"/>
  <c r="J9" i="2"/>
  <c r="K6" i="2"/>
  <c r="J6" i="2"/>
  <c r="J7" i="2"/>
  <c r="K7" i="2"/>
  <c r="J9" i="3"/>
  <c r="K9" i="3"/>
  <c r="K7" i="3"/>
  <c r="J7" i="3"/>
  <c r="K8" i="3"/>
  <c r="J8" i="3"/>
  <c r="K6" i="3"/>
  <c r="K10" i="3" s="1"/>
  <c r="J6" i="3"/>
  <c r="K10" i="2" l="1"/>
  <c r="J10" i="3"/>
  <c r="J10" i="2"/>
</calcChain>
</file>

<file path=xl/sharedStrings.xml><?xml version="1.0" encoding="utf-8"?>
<sst xmlns="http://schemas.openxmlformats.org/spreadsheetml/2006/main" count="85" uniqueCount="41">
  <si>
    <t>Total</t>
  </si>
  <si>
    <t>Estimated</t>
  </si>
  <si>
    <t>Costs</t>
  </si>
  <si>
    <t>To</t>
  </si>
  <si>
    <t>Complete</t>
  </si>
  <si>
    <t>Completion</t>
  </si>
  <si>
    <t xml:space="preserve">Costs &amp; </t>
  </si>
  <si>
    <t xml:space="preserve">Billings in </t>
  </si>
  <si>
    <t>Actual</t>
  </si>
  <si>
    <t>Costs &amp;</t>
  </si>
  <si>
    <t>Profits in</t>
  </si>
  <si>
    <t>Excess of</t>
  </si>
  <si>
    <t>Current</t>
  </si>
  <si>
    <t xml:space="preserve">Estimated </t>
  </si>
  <si>
    <t>Earned</t>
  </si>
  <si>
    <t xml:space="preserve">Earned </t>
  </si>
  <si>
    <t>Percent</t>
  </si>
  <si>
    <t>Job</t>
  </si>
  <si>
    <t>Contract</t>
  </si>
  <si>
    <t>Cost at</t>
  </si>
  <si>
    <t>Profit</t>
  </si>
  <si>
    <t>Billings</t>
  </si>
  <si>
    <t>Profits</t>
  </si>
  <si>
    <t>#</t>
  </si>
  <si>
    <t>Job Name</t>
  </si>
  <si>
    <t>Amount</t>
  </si>
  <si>
    <t>(C - D)</t>
  </si>
  <si>
    <t>Date</t>
  </si>
  <si>
    <t>(E x F / D)</t>
  </si>
  <si>
    <t>(F + G)</t>
  </si>
  <si>
    <t>Billed</t>
  </si>
  <si>
    <t>(H - I)</t>
  </si>
  <si>
    <t>(I - H)</t>
  </si>
  <si>
    <t>(F x 100 / D)</t>
  </si>
  <si>
    <t>Mountain Peak Office Remodel</t>
  </si>
  <si>
    <t>East Street Restaurant</t>
  </si>
  <si>
    <t>Market Street Warehouse</t>
  </si>
  <si>
    <t>Richardson Remodel</t>
  </si>
  <si>
    <t>Winter Remodel</t>
  </si>
  <si>
    <t>Redd Remodel</t>
  </si>
  <si>
    <t>Smith Remodel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</si>
</sst>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0"/>
      <name val="Arial"/>
    </font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Protection="1"/>
    <xf numFmtId="0" fontId="0" fillId="0" borderId="0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Border="1" applyProtection="1"/>
    <xf numFmtId="164" fontId="1" fillId="0" borderId="0" xfId="1" applyNumberFormat="1" applyFill="1" applyBorder="1" applyProtection="1"/>
    <xf numFmtId="164" fontId="1" fillId="0" borderId="0" xfId="1" applyNumberFormat="1" applyFont="1" applyBorder="1" applyProtection="1"/>
    <xf numFmtId="164" fontId="1" fillId="0" borderId="0" xfId="1" applyNumberFormat="1" applyBorder="1" applyProtection="1"/>
    <xf numFmtId="164" fontId="1" fillId="0" borderId="1" xfId="1" applyNumberFormat="1" applyFill="1" applyBorder="1" applyProtection="1"/>
    <xf numFmtId="164" fontId="1" fillId="0" borderId="1" xfId="1" applyNumberFormat="1" applyFont="1" applyBorder="1" applyProtection="1"/>
    <xf numFmtId="164" fontId="1" fillId="0" borderId="1" xfId="1" applyNumberFormat="1" applyBorder="1" applyProtection="1"/>
    <xf numFmtId="164" fontId="0" fillId="0" borderId="0" xfId="0" applyNumberFormat="1" applyBorder="1" applyProtection="1"/>
    <xf numFmtId="0" fontId="0" fillId="2" borderId="0" xfId="0" applyFill="1" applyBorder="1" applyProtection="1">
      <protection locked="0"/>
    </xf>
    <xf numFmtId="164" fontId="1" fillId="2" borderId="0" xfId="1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2" fillId="2" borderId="0" xfId="1" applyNumberFormat="1" applyFont="1" applyFill="1" applyBorder="1" applyProtection="1">
      <protection locked="0"/>
    </xf>
    <xf numFmtId="164" fontId="2" fillId="2" borderId="1" xfId="1" applyNumberFormat="1" applyFont="1" applyFill="1" applyBorder="1" applyProtection="1"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workbookViewId="0">
      <selection activeCell="B7" sqref="B7"/>
    </sheetView>
  </sheetViews>
  <sheetFormatPr defaultRowHeight="12.75" x14ac:dyDescent="0.2"/>
  <cols>
    <col min="1" max="1" width="4.85546875" style="3" bestFit="1" customWidth="1"/>
    <col min="2" max="2" width="27.140625" style="3" bestFit="1" customWidth="1"/>
    <col min="3" max="3" width="9.140625" style="3"/>
    <col min="4" max="5" width="10.5703125" style="3" bestFit="1" customWidth="1"/>
    <col min="6" max="6" width="9.140625" style="3"/>
    <col min="7" max="7" width="10" style="3" bestFit="1" customWidth="1"/>
    <col min="8" max="9" width="9.140625" style="3"/>
    <col min="10" max="11" width="10" style="3" bestFit="1" customWidth="1"/>
    <col min="12" max="12" width="11.7109375" style="3" bestFit="1" customWidth="1"/>
    <col min="13" max="16384" width="9.140625" style="3"/>
  </cols>
  <sheetData>
    <row r="1" spans="1:12" x14ac:dyDescent="0.2">
      <c r="A1" s="1"/>
      <c r="B1" s="1"/>
      <c r="C1" s="1"/>
      <c r="D1" s="1"/>
      <c r="E1" s="1"/>
      <c r="F1" s="1"/>
      <c r="G1" s="2"/>
      <c r="H1" s="1"/>
      <c r="I1" s="2"/>
      <c r="J1" s="2" t="s">
        <v>6</v>
      </c>
      <c r="K1" s="2" t="s">
        <v>7</v>
      </c>
      <c r="L1" s="1"/>
    </row>
    <row r="2" spans="1:12" x14ac:dyDescent="0.2">
      <c r="A2" s="1"/>
      <c r="B2" s="1"/>
      <c r="C2" s="1"/>
      <c r="D2" s="2" t="s">
        <v>0</v>
      </c>
      <c r="E2" s="1"/>
      <c r="F2" s="2" t="s">
        <v>8</v>
      </c>
      <c r="G2" s="2"/>
      <c r="H2" s="2" t="s">
        <v>9</v>
      </c>
      <c r="I2" s="2"/>
      <c r="J2" s="2" t="s">
        <v>10</v>
      </c>
      <c r="K2" s="2" t="s">
        <v>11</v>
      </c>
      <c r="L2" s="1"/>
    </row>
    <row r="3" spans="1:12" x14ac:dyDescent="0.2">
      <c r="A3" s="1"/>
      <c r="B3" s="1"/>
      <c r="C3" s="2" t="s">
        <v>12</v>
      </c>
      <c r="D3" s="2" t="s">
        <v>1</v>
      </c>
      <c r="E3" s="2" t="s">
        <v>13</v>
      </c>
      <c r="F3" s="2" t="s">
        <v>2</v>
      </c>
      <c r="G3" s="2" t="s">
        <v>14</v>
      </c>
      <c r="H3" s="2" t="s">
        <v>15</v>
      </c>
      <c r="I3" s="1"/>
      <c r="J3" s="2" t="s">
        <v>11</v>
      </c>
      <c r="K3" s="2" t="s">
        <v>9</v>
      </c>
      <c r="L3" s="2" t="s">
        <v>16</v>
      </c>
    </row>
    <row r="4" spans="1:12" x14ac:dyDescent="0.2">
      <c r="A4" s="2" t="s">
        <v>17</v>
      </c>
      <c r="B4" s="1"/>
      <c r="C4" s="2" t="s">
        <v>18</v>
      </c>
      <c r="D4" s="2" t="s">
        <v>19</v>
      </c>
      <c r="E4" s="2" t="s">
        <v>20</v>
      </c>
      <c r="F4" s="2" t="s">
        <v>3</v>
      </c>
      <c r="G4" s="2" t="s">
        <v>20</v>
      </c>
      <c r="H4" s="2" t="s">
        <v>20</v>
      </c>
      <c r="I4" s="2" t="s">
        <v>0</v>
      </c>
      <c r="J4" s="2" t="s">
        <v>21</v>
      </c>
      <c r="K4" s="4" t="s">
        <v>22</v>
      </c>
      <c r="L4" s="2" t="s">
        <v>4</v>
      </c>
    </row>
    <row r="5" spans="1:12" x14ac:dyDescent="0.2">
      <c r="A5" s="5" t="s">
        <v>23</v>
      </c>
      <c r="B5" s="6" t="s">
        <v>24</v>
      </c>
      <c r="C5" s="5" t="s">
        <v>25</v>
      </c>
      <c r="D5" s="5" t="s">
        <v>5</v>
      </c>
      <c r="E5" s="5" t="s">
        <v>26</v>
      </c>
      <c r="F5" s="5" t="s">
        <v>27</v>
      </c>
      <c r="G5" s="5" t="s">
        <v>28</v>
      </c>
      <c r="H5" s="5" t="s">
        <v>29</v>
      </c>
      <c r="I5" s="5" t="s">
        <v>30</v>
      </c>
      <c r="J5" s="5" t="s">
        <v>31</v>
      </c>
      <c r="K5" s="5" t="s">
        <v>32</v>
      </c>
      <c r="L5" s="5" t="s">
        <v>33</v>
      </c>
    </row>
    <row r="6" spans="1:12" x14ac:dyDescent="0.2">
      <c r="A6" s="14">
        <v>318</v>
      </c>
      <c r="B6" s="14" t="s">
        <v>34</v>
      </c>
      <c r="C6" s="15">
        <v>256852</v>
      </c>
      <c r="D6" s="15">
        <v>225236</v>
      </c>
      <c r="E6" s="7">
        <f>C6-D6</f>
        <v>31616</v>
      </c>
      <c r="F6" s="15">
        <v>202138</v>
      </c>
      <c r="G6" s="7">
        <f>IF(C6&gt;0,E6*F6/D6,0)</f>
        <v>28373.772434246745</v>
      </c>
      <c r="H6" s="7">
        <f>F6+G6</f>
        <v>230511.77243424676</v>
      </c>
      <c r="I6" s="18">
        <v>252253</v>
      </c>
      <c r="J6" s="8">
        <f>IF(H6&gt;I6,H6-I6,0)</f>
        <v>0</v>
      </c>
      <c r="K6" s="8">
        <f>IF(H6&lt;I6,I6-H6,0)</f>
        <v>21741.227565753245</v>
      </c>
      <c r="L6" s="9">
        <f>IF(C6&gt;0,F6*100/D6,0)</f>
        <v>89.74497860022376</v>
      </c>
    </row>
    <row r="7" spans="1:12" x14ac:dyDescent="0.2">
      <c r="A7" s="14">
        <v>319</v>
      </c>
      <c r="B7" s="14" t="s">
        <v>35</v>
      </c>
      <c r="C7" s="15">
        <v>350199</v>
      </c>
      <c r="D7" s="15">
        <v>310564</v>
      </c>
      <c r="E7" s="7">
        <f>C7-D7</f>
        <v>39635</v>
      </c>
      <c r="F7" s="15">
        <v>152364</v>
      </c>
      <c r="G7" s="7">
        <f>IF(C7&gt;0,E7*F7/D7,0)</f>
        <v>19445.097113638414</v>
      </c>
      <c r="H7" s="7">
        <f>F7+G7</f>
        <v>171809.09711363842</v>
      </c>
      <c r="I7" s="18">
        <v>178256</v>
      </c>
      <c r="J7" s="8">
        <f>IF(H7&gt;I7,H7-I7,0)</f>
        <v>0</v>
      </c>
      <c r="K7" s="8">
        <f>IF(H7&lt;I7,I7-H7,0)</f>
        <v>6446.9028863615822</v>
      </c>
      <c r="L7" s="9">
        <f>IF(C7&gt;0,F7*100/D7,0)</f>
        <v>49.060419108460735</v>
      </c>
    </row>
    <row r="8" spans="1:12" x14ac:dyDescent="0.2">
      <c r="A8" s="14">
        <v>320</v>
      </c>
      <c r="B8" s="14" t="s">
        <v>36</v>
      </c>
      <c r="C8" s="15">
        <v>55123</v>
      </c>
      <c r="D8" s="15">
        <v>45224</v>
      </c>
      <c r="E8" s="7">
        <f>C8-D8</f>
        <v>9899</v>
      </c>
      <c r="F8" s="15">
        <v>5211</v>
      </c>
      <c r="G8" s="7">
        <f>IF(C8&gt;0,E8*F8/D8,0)</f>
        <v>1140.6264151777816</v>
      </c>
      <c r="H8" s="7">
        <f>F8+G8</f>
        <v>6351.6264151777814</v>
      </c>
      <c r="I8" s="18">
        <v>5500</v>
      </c>
      <c r="J8" s="8">
        <f>IF(H8&gt;I8,H8-I8,0)</f>
        <v>851.62641517778138</v>
      </c>
      <c r="K8" s="8">
        <f>IF(H8&lt;I8,I8-H8,0)</f>
        <v>0</v>
      </c>
      <c r="L8" s="9">
        <f>IF(C8&gt;0,F8*100/D8,0)</f>
        <v>11.522642844507342</v>
      </c>
    </row>
    <row r="9" spans="1:12" x14ac:dyDescent="0.2">
      <c r="A9" s="16"/>
      <c r="B9" s="16"/>
      <c r="C9" s="17"/>
      <c r="D9" s="17"/>
      <c r="E9" s="10">
        <f>C9-D9</f>
        <v>0</v>
      </c>
      <c r="F9" s="17"/>
      <c r="G9" s="10">
        <f>IF(C9&gt;0,E9*F9/D9,0)</f>
        <v>0</v>
      </c>
      <c r="H9" s="10">
        <f>F9+G9</f>
        <v>0</v>
      </c>
      <c r="I9" s="19"/>
      <c r="J9" s="11">
        <f>IF(H9&gt;I9,H9-I9,0)</f>
        <v>0</v>
      </c>
      <c r="K9" s="11">
        <f>IF(H9&lt;I9,I9-H9,0)</f>
        <v>0</v>
      </c>
      <c r="L9" s="12">
        <f>IF(C9&gt;0,F9*100/D9,0)</f>
        <v>0</v>
      </c>
    </row>
    <row r="10" spans="1:12" x14ac:dyDescent="0.2">
      <c r="A10" s="1"/>
      <c r="B10" s="1"/>
      <c r="C10" s="1"/>
      <c r="D10" s="1"/>
      <c r="E10" s="9"/>
      <c r="F10" s="1"/>
      <c r="G10" s="9"/>
      <c r="H10" s="9"/>
      <c r="I10" s="1"/>
      <c r="J10" s="13">
        <f>SUM(J6:J9)</f>
        <v>851.62641517778138</v>
      </c>
      <c r="K10" s="13">
        <f>SUM(K6:K9)</f>
        <v>28188.130452114827</v>
      </c>
      <c r="L10" s="13"/>
    </row>
  </sheetData>
  <sheetProtection sheet="1" objects="1" scenarios="1" selectLockedCells="1"/>
  <phoneticPr fontId="0" type="noConversion"/>
  <pageMargins left="0.75" right="0.75" top="1" bottom="1" header="0.5" footer="0.5"/>
  <pageSetup scale="80" orientation="landscape" horizontalDpi="300" verticalDpi="300" r:id="rId1"/>
  <headerFooter alignWithMargins="0">
    <oddHeader>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selection activeCell="A6" sqref="A6"/>
    </sheetView>
  </sheetViews>
  <sheetFormatPr defaultRowHeight="12.75" x14ac:dyDescent="0.2"/>
  <cols>
    <col min="1" max="1" width="5" style="3" bestFit="1" customWidth="1"/>
    <col min="2" max="2" width="27.140625" style="3" bestFit="1" customWidth="1"/>
    <col min="3" max="3" width="9.140625" style="3"/>
    <col min="4" max="5" width="10.5703125" style="3" bestFit="1" customWidth="1"/>
    <col min="6" max="6" width="9.140625" style="3"/>
    <col min="7" max="7" width="10" style="3" bestFit="1" customWidth="1"/>
    <col min="8" max="9" width="9.140625" style="3"/>
    <col min="10" max="11" width="10" style="3" bestFit="1" customWidth="1"/>
    <col min="12" max="12" width="11.7109375" style="3" bestFit="1" customWidth="1"/>
    <col min="13" max="16384" width="9.140625" style="3"/>
  </cols>
  <sheetData>
    <row r="1" spans="1:12" x14ac:dyDescent="0.2">
      <c r="A1" s="1"/>
      <c r="B1" s="1"/>
      <c r="C1" s="1"/>
      <c r="D1" s="1"/>
      <c r="E1" s="1"/>
      <c r="F1" s="1"/>
      <c r="G1" s="2"/>
      <c r="H1" s="1"/>
      <c r="I1" s="2"/>
      <c r="J1" s="2" t="s">
        <v>6</v>
      </c>
      <c r="K1" s="2" t="s">
        <v>7</v>
      </c>
      <c r="L1" s="1"/>
    </row>
    <row r="2" spans="1:12" x14ac:dyDescent="0.2">
      <c r="A2" s="1"/>
      <c r="B2" s="1"/>
      <c r="C2" s="1"/>
      <c r="D2" s="2" t="s">
        <v>0</v>
      </c>
      <c r="E2" s="1"/>
      <c r="F2" s="2" t="s">
        <v>8</v>
      </c>
      <c r="G2" s="2"/>
      <c r="H2" s="2" t="s">
        <v>9</v>
      </c>
      <c r="I2" s="2"/>
      <c r="J2" s="2" t="s">
        <v>10</v>
      </c>
      <c r="K2" s="2" t="s">
        <v>11</v>
      </c>
      <c r="L2" s="1"/>
    </row>
    <row r="3" spans="1:12" x14ac:dyDescent="0.2">
      <c r="A3" s="1"/>
      <c r="B3" s="1"/>
      <c r="C3" s="2" t="s">
        <v>12</v>
      </c>
      <c r="D3" s="2" t="s">
        <v>1</v>
      </c>
      <c r="E3" s="2" t="s">
        <v>13</v>
      </c>
      <c r="F3" s="2" t="s">
        <v>2</v>
      </c>
      <c r="G3" s="2" t="s">
        <v>14</v>
      </c>
      <c r="H3" s="2" t="s">
        <v>15</v>
      </c>
      <c r="I3" s="1"/>
      <c r="J3" s="2" t="s">
        <v>11</v>
      </c>
      <c r="K3" s="2" t="s">
        <v>9</v>
      </c>
      <c r="L3" s="2" t="s">
        <v>16</v>
      </c>
    </row>
    <row r="4" spans="1:12" x14ac:dyDescent="0.2">
      <c r="A4" s="2" t="s">
        <v>17</v>
      </c>
      <c r="B4" s="1"/>
      <c r="C4" s="2" t="s">
        <v>18</v>
      </c>
      <c r="D4" s="2" t="s">
        <v>19</v>
      </c>
      <c r="E4" s="2" t="s">
        <v>20</v>
      </c>
      <c r="F4" s="2" t="s">
        <v>3</v>
      </c>
      <c r="G4" s="2" t="s">
        <v>20</v>
      </c>
      <c r="H4" s="2" t="s">
        <v>20</v>
      </c>
      <c r="I4" s="2" t="s">
        <v>0</v>
      </c>
      <c r="J4" s="2" t="s">
        <v>21</v>
      </c>
      <c r="K4" s="4" t="s">
        <v>22</v>
      </c>
      <c r="L4" s="2" t="s">
        <v>4</v>
      </c>
    </row>
    <row r="5" spans="1:12" x14ac:dyDescent="0.2">
      <c r="A5" s="5" t="s">
        <v>23</v>
      </c>
      <c r="B5" s="6" t="s">
        <v>24</v>
      </c>
      <c r="C5" s="5" t="s">
        <v>25</v>
      </c>
      <c r="D5" s="5" t="s">
        <v>5</v>
      </c>
      <c r="E5" s="5" t="s">
        <v>26</v>
      </c>
      <c r="F5" s="5" t="s">
        <v>27</v>
      </c>
      <c r="G5" s="5" t="s">
        <v>28</v>
      </c>
      <c r="H5" s="5" t="s">
        <v>29</v>
      </c>
      <c r="I5" s="5" t="s">
        <v>30</v>
      </c>
      <c r="J5" s="5" t="s">
        <v>31</v>
      </c>
      <c r="K5" s="5" t="s">
        <v>32</v>
      </c>
      <c r="L5" s="5" t="s">
        <v>33</v>
      </c>
    </row>
    <row r="6" spans="1:12" x14ac:dyDescent="0.2">
      <c r="A6" s="14">
        <v>311</v>
      </c>
      <c r="B6" s="14" t="s">
        <v>40</v>
      </c>
      <c r="C6" s="15">
        <v>22530</v>
      </c>
      <c r="D6" s="15">
        <v>17264</v>
      </c>
      <c r="E6" s="7">
        <f>C6-D6</f>
        <v>5266</v>
      </c>
      <c r="F6" s="15">
        <v>16538</v>
      </c>
      <c r="G6" s="7">
        <f>IF(C6&gt;0,E6*F6/D6,0)</f>
        <v>5044.5498146431883</v>
      </c>
      <c r="H6" s="7">
        <f>F6+G6</f>
        <v>21582.549814643189</v>
      </c>
      <c r="I6" s="18">
        <v>21000</v>
      </c>
      <c r="J6" s="8">
        <f>IF(H6&gt;I6,H6-I6,0)</f>
        <v>582.54981464318917</v>
      </c>
      <c r="K6" s="8">
        <f>IF(H6&lt;I6,I6-H6,0)</f>
        <v>0</v>
      </c>
      <c r="L6" s="9">
        <f>IF(C6&gt;0,F6*100/D6,0)</f>
        <v>95.794717330861914</v>
      </c>
    </row>
    <row r="7" spans="1:12" x14ac:dyDescent="0.2">
      <c r="A7" s="14">
        <v>316</v>
      </c>
      <c r="B7" s="14" t="s">
        <v>39</v>
      </c>
      <c r="C7" s="15">
        <v>35624</v>
      </c>
      <c r="D7" s="15">
        <v>28221</v>
      </c>
      <c r="E7" s="7">
        <f>C7-D7</f>
        <v>7403</v>
      </c>
      <c r="F7" s="15">
        <v>22345</v>
      </c>
      <c r="G7" s="7">
        <f>IF(C7&gt;0,E7*F7/D7,0)</f>
        <v>5861.593671379469</v>
      </c>
      <c r="H7" s="7">
        <f>F7+G7</f>
        <v>28206.593671379469</v>
      </c>
      <c r="I7" s="18">
        <v>28500</v>
      </c>
      <c r="J7" s="8">
        <f>IF(H7&gt;I7,H7-I7,0)</f>
        <v>0</v>
      </c>
      <c r="K7" s="8">
        <f>IF(H7&lt;I7,I7-H7,0)</f>
        <v>293.40632862053099</v>
      </c>
      <c r="L7" s="9">
        <f>IF(C7&gt;0,F7*100/D7,0)</f>
        <v>79.178625846001211</v>
      </c>
    </row>
    <row r="8" spans="1:12" x14ac:dyDescent="0.2">
      <c r="A8" s="14">
        <v>318</v>
      </c>
      <c r="B8" s="14" t="s">
        <v>38</v>
      </c>
      <c r="C8" s="15">
        <v>17954</v>
      </c>
      <c r="D8" s="15">
        <v>14567</v>
      </c>
      <c r="E8" s="7">
        <f>C8-D8</f>
        <v>3387</v>
      </c>
      <c r="F8" s="15">
        <v>4562</v>
      </c>
      <c r="G8" s="7">
        <f>IF(C8&gt;0,E8*F8/D8,0)</f>
        <v>1060.7190224479989</v>
      </c>
      <c r="H8" s="7">
        <f>F8+G8</f>
        <v>5622.7190224479991</v>
      </c>
      <c r="I8" s="18">
        <v>6000</v>
      </c>
      <c r="J8" s="8">
        <f>IF(H8&gt;I8,H8-I8,0)</f>
        <v>0</v>
      </c>
      <c r="K8" s="8">
        <f>IF(H8&lt;I8,I8-H8,0)</f>
        <v>377.28097755200088</v>
      </c>
      <c r="L8" s="9">
        <f>IF(C8&gt;0,F8*100/D8,0)</f>
        <v>31.317361158783552</v>
      </c>
    </row>
    <row r="9" spans="1:12" x14ac:dyDescent="0.2">
      <c r="A9" s="16">
        <v>322</v>
      </c>
      <c r="B9" s="16" t="s">
        <v>37</v>
      </c>
      <c r="C9" s="17">
        <v>5213</v>
      </c>
      <c r="D9" s="17">
        <v>3721</v>
      </c>
      <c r="E9" s="10">
        <f>C9-D9</f>
        <v>1492</v>
      </c>
      <c r="F9" s="17">
        <v>1956</v>
      </c>
      <c r="G9" s="10">
        <f>IF(C9&gt;0,E9*F9/D9,0)</f>
        <v>784.29239451760282</v>
      </c>
      <c r="H9" s="10">
        <f>F9+G9</f>
        <v>2740.2923945176026</v>
      </c>
      <c r="I9" s="19">
        <v>0</v>
      </c>
      <c r="J9" s="11">
        <f>IF(H9&gt;I9,H9-I9,0)</f>
        <v>2740.2923945176026</v>
      </c>
      <c r="K9" s="11">
        <f>IF(H9&lt;I9,I9-H9,0)</f>
        <v>0</v>
      </c>
      <c r="L9" s="12">
        <f>IF(C9&gt;0,F9*100/D9,0)</f>
        <v>52.566514377855412</v>
      </c>
    </row>
    <row r="10" spans="1:12" x14ac:dyDescent="0.2">
      <c r="A10" s="1"/>
      <c r="B10" s="1"/>
      <c r="C10" s="1"/>
      <c r="D10" s="1"/>
      <c r="E10" s="9"/>
      <c r="F10" s="1"/>
      <c r="G10" s="9"/>
      <c r="H10" s="9"/>
      <c r="I10" s="1"/>
      <c r="J10" s="13">
        <f>SUM(J6:J9)</f>
        <v>3322.8422091607918</v>
      </c>
      <c r="K10" s="13">
        <f>SUM(K6:K9)</f>
        <v>670.68730617253186</v>
      </c>
      <c r="L10" s="13"/>
    </row>
  </sheetData>
  <sheetProtection sheet="1" objects="1" scenarios="1" selectLockedCells="1"/>
  <pageMargins left="0.75" right="0.75" top="1" bottom="1" header="0.5" footer="0.5"/>
  <pageSetup scale="80" orientation="landscape" horizontalDpi="300" verticalDpi="300" r:id="rId1"/>
  <headerFooter alignWithMargins="0">
    <oddHeader>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Problem 12</vt:lpstr>
      <vt:lpstr>Problem 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speterson9</dc:creator>
  <cp:lastModifiedBy>Steven Peterson</cp:lastModifiedBy>
  <cp:lastPrinted>2003-02-28T19:19:08Z</cp:lastPrinted>
  <dcterms:created xsi:type="dcterms:W3CDTF">2002-10-28T14:28:57Z</dcterms:created>
  <dcterms:modified xsi:type="dcterms:W3CDTF">2011-01-11T16:55:17Z</dcterms:modified>
</cp:coreProperties>
</file>